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fulze\OneDrive\Desktop\CERTIFICATES OASIS\2024\"/>
    </mc:Choice>
  </mc:AlternateContent>
  <bookViews>
    <workbookView xWindow="0" yWindow="0" windowWidth="2160" windowHeight="7350"/>
  </bookViews>
  <sheets>
    <sheet name="2023-24 " sheetId="3" r:id="rId1"/>
    <sheet name="2022-23" sheetId="2" r:id="rId2"/>
    <sheet name="Sheet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3" l="1"/>
  <c r="M15" i="3" l="1"/>
  <c r="M12" i="3"/>
  <c r="M11" i="3"/>
  <c r="M10" i="3"/>
  <c r="M9" i="3"/>
  <c r="L20" i="3"/>
  <c r="L19" i="3"/>
  <c r="L18" i="3"/>
  <c r="L17" i="3"/>
  <c r="M8" i="3" l="1"/>
  <c r="C22" i="3"/>
  <c r="E19" i="3"/>
  <c r="C19" i="3"/>
  <c r="E18" i="3"/>
  <c r="C18" i="3"/>
  <c r="E17" i="3"/>
  <c r="C17" i="3"/>
  <c r="E16" i="3"/>
  <c r="C16" i="3"/>
  <c r="E15" i="3"/>
  <c r="C15" i="3"/>
  <c r="E10" i="3"/>
  <c r="C10" i="3"/>
  <c r="E9" i="3"/>
  <c r="C9" i="3"/>
  <c r="E22" i="2" l="1"/>
  <c r="G19" i="2"/>
  <c r="E19" i="2"/>
  <c r="G18" i="2"/>
  <c r="E18" i="2"/>
  <c r="C18" i="2"/>
  <c r="G17" i="2"/>
  <c r="E17" i="2"/>
  <c r="C17" i="2"/>
  <c r="G16" i="2"/>
  <c r="E16" i="2"/>
  <c r="C16" i="2"/>
  <c r="G15" i="2"/>
  <c r="E15" i="2"/>
  <c r="C15" i="2"/>
  <c r="G10" i="2"/>
  <c r="E10" i="2"/>
  <c r="C10" i="2"/>
  <c r="G9" i="2"/>
  <c r="E9" i="2"/>
  <c r="C9" i="2"/>
  <c r="C10" i="1"/>
  <c r="C11" i="1"/>
  <c r="C12" i="1"/>
  <c r="C13" i="1"/>
  <c r="C14" i="1"/>
  <c r="C15" i="1"/>
  <c r="C17" i="1"/>
  <c r="C18" i="1"/>
  <c r="C19" i="1"/>
  <c r="C20" i="1"/>
  <c r="C21" i="1"/>
  <c r="C22" i="1"/>
  <c r="N18" i="1"/>
  <c r="N17" i="1"/>
  <c r="N13" i="1"/>
  <c r="N12" i="1"/>
  <c r="N11" i="1"/>
  <c r="N10" i="1"/>
  <c r="G24" i="1"/>
  <c r="I21" i="1"/>
  <c r="G21" i="1"/>
  <c r="I20" i="1"/>
  <c r="G20" i="1"/>
  <c r="E20" i="1"/>
  <c r="I19" i="1"/>
  <c r="G19" i="1"/>
  <c r="E19" i="1"/>
  <c r="I18" i="1"/>
  <c r="G18" i="1"/>
  <c r="E18" i="1"/>
  <c r="I17" i="1"/>
  <c r="G17" i="1"/>
  <c r="E17" i="1"/>
  <c r="I12" i="1"/>
  <c r="G12" i="1"/>
  <c r="E12" i="1"/>
  <c r="I11" i="1"/>
  <c r="G11" i="1"/>
  <c r="E11" i="1"/>
</calcChain>
</file>

<file path=xl/sharedStrings.xml><?xml version="1.0" encoding="utf-8"?>
<sst xmlns="http://schemas.openxmlformats.org/spreadsheetml/2006/main" count="196" uniqueCount="26">
  <si>
    <t>CLASS X COMPARISON OF LAST 5 YEARS</t>
  </si>
  <si>
    <t>%AGE</t>
  </si>
  <si>
    <t>2017-18</t>
  </si>
  <si>
    <t>2018-19</t>
  </si>
  <si>
    <t>2019-20</t>
  </si>
  <si>
    <t>2020-21</t>
  </si>
  <si>
    <t>NO. OF STUDENTS APPEARED</t>
  </si>
  <si>
    <t>NO. OF STUDENTS PASSED</t>
  </si>
  <si>
    <t>NO. OF STUDENTS WITH FIRST DIV.</t>
  </si>
  <si>
    <t>NO. OF STUDENTS WITH SECOND DIV.</t>
  </si>
  <si>
    <t>NO. OF STUDENTS WITH THIRD DIV.</t>
  </si>
  <si>
    <t>-</t>
  </si>
  <si>
    <t>NO. OF COMPARTMENTS</t>
  </si>
  <si>
    <t>NO. OF STUDENTS FAILED</t>
  </si>
  <si>
    <t>NO. OF STUDENTS GETTING 90% AND ABOVE</t>
  </si>
  <si>
    <t>NO. OF STUDENTS GETTING 80% AND ABOVE</t>
  </si>
  <si>
    <t>NO. OF STUDENTS GETTING 70% AND LESS THAN 80%</t>
  </si>
  <si>
    <t>NO. OF STUDENTS GETTING 60% AND LESS THAN 70%</t>
  </si>
  <si>
    <t>NO. OF STUDENTS GETTING 50% AND LESS THAN 60%</t>
  </si>
  <si>
    <t>NO. OF STUDENTS GETTING LESS THAN 50%</t>
  </si>
  <si>
    <t>INSTANCE OF 100% MARKS IN SUBJECTS</t>
  </si>
  <si>
    <t>AVERAGE ACHIEVEMENT</t>
  </si>
  <si>
    <t xml:space="preserve">TOPPER IN </t>
  </si>
  <si>
    <t>2021-22</t>
  </si>
  <si>
    <t>2022-23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</si>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</sst>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10" fontId="0" fillId="0" borderId="6" xfId="0" applyNumberFormat="1" applyBorder="1"/>
    <xf numFmtId="10" fontId="0" fillId="0" borderId="7" xfId="0" applyNumberFormat="1" applyBorder="1"/>
    <xf numFmtId="17" fontId="0" fillId="0" borderId="0" xfId="0" applyNumberFormat="1"/>
    <xf numFmtId="0" fontId="0" fillId="0" borderId="1" xfId="0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7" xfId="0" applyBorder="1" applyAlignment="1"/>
    <xf numFmtId="0" fontId="0" fillId="0" borderId="1" xfId="0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0" fillId="0" borderId="3" xfId="0" applyBorder="1"/>
    <xf numFmtId="0" fontId="0" fillId="0" borderId="0" xfId="0" applyFill="1" applyBorder="1" applyAlignment="1">
      <alignment horizontal="center" vertical="center"/>
    </xf>
    <xf numFmtId="2" fontId="0" fillId="0" borderId="0" xfId="0" applyNumberFormat="1"/>
    <xf numFmtId="0" fontId="0" fillId="0" borderId="20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0</xdr:row>
      <xdr:rowOff>76200</xdr:rowOff>
    </xdr:from>
    <xdr:to>
      <xdr:col>5</xdr:col>
      <xdr:colOff>485776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6200"/>
          <a:ext cx="2028826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123825</xdr:rowOff>
    </xdr:from>
    <xdr:to>
      <xdr:col>5</xdr:col>
      <xdr:colOff>466725</xdr:colOff>
      <xdr:row>3</xdr:row>
      <xdr:rowOff>71726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504825"/>
          <a:ext cx="1685925" cy="519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2</xdr:row>
      <xdr:rowOff>152400</xdr:rowOff>
    </xdr:from>
    <xdr:to>
      <xdr:col>7</xdr:col>
      <xdr:colOff>390525</xdr:colOff>
      <xdr:row>5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533400"/>
          <a:ext cx="18859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K25"/>
    </sheetView>
  </sheetViews>
  <sheetFormatPr defaultRowHeight="15" x14ac:dyDescent="0.25"/>
  <cols>
    <col min="1" max="1" width="37.5703125" customWidth="1"/>
    <col min="9" max="9" width="11.28515625" customWidth="1"/>
  </cols>
  <sheetData>
    <row r="1" spans="1:15" x14ac:dyDescent="0.25">
      <c r="A1" s="1"/>
      <c r="D1" s="3"/>
      <c r="E1" s="3"/>
    </row>
    <row r="2" spans="1:15" x14ac:dyDescent="0.25">
      <c r="A2" s="1"/>
      <c r="D2" s="3"/>
      <c r="E2" s="3"/>
    </row>
    <row r="3" spans="1:15" x14ac:dyDescent="0.25">
      <c r="A3" s="1"/>
      <c r="D3" s="3"/>
      <c r="E3" s="3"/>
    </row>
    <row r="4" spans="1:15" x14ac:dyDescent="0.25">
      <c r="A4" s="1"/>
      <c r="D4" s="3"/>
      <c r="E4" s="3"/>
    </row>
    <row r="5" spans="1:15" ht="18.75" x14ac:dyDescent="0.2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5" ht="17.25" customHeight="1" thickBot="1" x14ac:dyDescent="0.3">
      <c r="A6" s="58"/>
      <c r="B6" s="59" t="s">
        <v>4</v>
      </c>
      <c r="C6" s="59" t="s">
        <v>1</v>
      </c>
      <c r="D6" s="59" t="s">
        <v>5</v>
      </c>
      <c r="E6" s="59" t="s">
        <v>1</v>
      </c>
      <c r="F6" s="59" t="s">
        <v>23</v>
      </c>
      <c r="G6" s="59" t="s">
        <v>1</v>
      </c>
      <c r="H6" s="59" t="s">
        <v>24</v>
      </c>
      <c r="I6" s="60" t="s">
        <v>1</v>
      </c>
      <c r="J6" s="59" t="s">
        <v>25</v>
      </c>
      <c r="K6" s="60" t="s">
        <v>1</v>
      </c>
    </row>
    <row r="7" spans="1:15" ht="24" customHeight="1" x14ac:dyDescent="0.25">
      <c r="A7" s="51" t="s">
        <v>6</v>
      </c>
      <c r="B7" s="43">
        <v>54</v>
      </c>
      <c r="C7" s="43">
        <v>100</v>
      </c>
      <c r="D7" s="43">
        <v>38</v>
      </c>
      <c r="E7" s="43">
        <v>100</v>
      </c>
      <c r="F7" s="43">
        <v>32</v>
      </c>
      <c r="G7" s="43">
        <v>100</v>
      </c>
      <c r="H7" s="43">
        <v>35</v>
      </c>
      <c r="I7" s="44">
        <v>100</v>
      </c>
      <c r="J7" s="43">
        <v>29</v>
      </c>
      <c r="K7" s="44">
        <v>100</v>
      </c>
      <c r="O7">
        <f>28/29*100</f>
        <v>96.551724137931032</v>
      </c>
    </row>
    <row r="8" spans="1:15" ht="24" customHeight="1" x14ac:dyDescent="0.25">
      <c r="A8" s="52" t="s">
        <v>7</v>
      </c>
      <c r="B8" s="7">
        <v>54</v>
      </c>
      <c r="C8" s="7">
        <v>100</v>
      </c>
      <c r="D8" s="7">
        <v>38</v>
      </c>
      <c r="E8" s="7">
        <v>100</v>
      </c>
      <c r="F8" s="7">
        <v>31</v>
      </c>
      <c r="G8" s="7">
        <v>96.87</v>
      </c>
      <c r="H8" s="7">
        <v>34</v>
      </c>
      <c r="I8" s="45">
        <v>0.97140000000000004</v>
      </c>
      <c r="J8" s="7">
        <v>27</v>
      </c>
      <c r="K8" s="45">
        <v>0.93100000000000005</v>
      </c>
      <c r="M8" s="57">
        <f>27/29*100</f>
        <v>93.103448275862064</v>
      </c>
    </row>
    <row r="9" spans="1:15" ht="24" customHeight="1" x14ac:dyDescent="0.25">
      <c r="A9" s="52" t="s">
        <v>8</v>
      </c>
      <c r="B9" s="7">
        <v>46</v>
      </c>
      <c r="C9" s="9">
        <f>46/54*100</f>
        <v>85.18518518518519</v>
      </c>
      <c r="D9" s="7">
        <v>34</v>
      </c>
      <c r="E9" s="9">
        <f>34/38*100</f>
        <v>89.473684210526315</v>
      </c>
      <c r="F9" s="7">
        <v>27</v>
      </c>
      <c r="G9" s="7">
        <v>84.37</v>
      </c>
      <c r="H9" s="7">
        <v>27</v>
      </c>
      <c r="I9" s="22">
        <v>79.41</v>
      </c>
      <c r="J9" s="7">
        <v>24</v>
      </c>
      <c r="K9" s="45">
        <v>0.8276</v>
      </c>
      <c r="M9">
        <f>24/29*100</f>
        <v>82.758620689655174</v>
      </c>
    </row>
    <row r="10" spans="1:15" ht="24" customHeight="1" x14ac:dyDescent="0.25">
      <c r="A10" s="52" t="s">
        <v>9</v>
      </c>
      <c r="B10" s="7">
        <v>8</v>
      </c>
      <c r="C10" s="9">
        <f>B10/B7*100</f>
        <v>14.814814814814813</v>
      </c>
      <c r="D10" s="7">
        <v>4</v>
      </c>
      <c r="E10" s="9">
        <f>D10/D7*100</f>
        <v>10.526315789473683</v>
      </c>
      <c r="F10" s="7">
        <v>4</v>
      </c>
      <c r="G10" s="7">
        <v>10.53</v>
      </c>
      <c r="H10" s="7">
        <v>3</v>
      </c>
      <c r="I10" s="45">
        <v>8.5699999999999998E-2</v>
      </c>
      <c r="J10" s="7">
        <v>4</v>
      </c>
      <c r="K10" s="45">
        <v>0.13789999999999999</v>
      </c>
      <c r="M10">
        <f>4/29*100</f>
        <v>13.793103448275861</v>
      </c>
    </row>
    <row r="11" spans="1:15" ht="24" customHeight="1" x14ac:dyDescent="0.25">
      <c r="A11" s="52" t="s">
        <v>10</v>
      </c>
      <c r="B11" s="7" t="s">
        <v>11</v>
      </c>
      <c r="C11" s="7" t="s">
        <v>11</v>
      </c>
      <c r="D11" s="7" t="s">
        <v>11</v>
      </c>
      <c r="E11" s="7" t="s">
        <v>11</v>
      </c>
      <c r="F11" s="7"/>
      <c r="G11" s="7"/>
      <c r="H11" s="7">
        <v>4</v>
      </c>
      <c r="I11" s="22">
        <v>11.43</v>
      </c>
      <c r="J11" s="7">
        <v>1</v>
      </c>
      <c r="K11" s="45">
        <v>3.4500000000000003E-2</v>
      </c>
      <c r="M11">
        <f>1/29*100</f>
        <v>3.4482758620689653</v>
      </c>
    </row>
    <row r="12" spans="1:15" ht="24" customHeight="1" x14ac:dyDescent="0.25">
      <c r="A12" s="52" t="s">
        <v>12</v>
      </c>
      <c r="B12" s="7" t="s">
        <v>11</v>
      </c>
      <c r="C12" s="7" t="s">
        <v>11</v>
      </c>
      <c r="D12" s="7" t="s">
        <v>11</v>
      </c>
      <c r="E12" s="7" t="s">
        <v>11</v>
      </c>
      <c r="F12" s="7">
        <v>1</v>
      </c>
      <c r="G12" s="7">
        <v>3.13</v>
      </c>
      <c r="H12" s="7">
        <v>1</v>
      </c>
      <c r="I12" s="22">
        <v>2.85</v>
      </c>
      <c r="J12" s="7">
        <v>2</v>
      </c>
      <c r="K12" s="45">
        <v>6.9000000000000006E-2</v>
      </c>
      <c r="M12">
        <f>2/29*100</f>
        <v>6.8965517241379306</v>
      </c>
    </row>
    <row r="13" spans="1:15" ht="24" customHeight="1" x14ac:dyDescent="0.25">
      <c r="A13" s="52" t="s">
        <v>13</v>
      </c>
      <c r="B13" s="7" t="s">
        <v>11</v>
      </c>
      <c r="C13" s="7" t="s">
        <v>11</v>
      </c>
      <c r="D13" s="7" t="s">
        <v>11</v>
      </c>
      <c r="E13" s="7" t="s">
        <v>11</v>
      </c>
      <c r="F13" s="7">
        <v>0</v>
      </c>
      <c r="G13" s="7"/>
      <c r="H13" s="7">
        <v>0</v>
      </c>
      <c r="I13" s="22">
        <v>0</v>
      </c>
      <c r="J13" s="7">
        <v>0</v>
      </c>
      <c r="K13" s="22">
        <v>0</v>
      </c>
    </row>
    <row r="14" spans="1:15" ht="6.75" customHeight="1" x14ac:dyDescent="0.25">
      <c r="A14" s="53"/>
      <c r="B14" s="7"/>
      <c r="C14" s="7"/>
      <c r="D14" s="7"/>
      <c r="E14" s="7"/>
      <c r="F14" s="7"/>
      <c r="G14" s="7"/>
      <c r="H14" s="7"/>
      <c r="I14" s="22"/>
      <c r="J14" s="7"/>
      <c r="K14" s="22"/>
    </row>
    <row r="15" spans="1:15" ht="27.75" customHeight="1" x14ac:dyDescent="0.25">
      <c r="A15" s="52" t="s">
        <v>14</v>
      </c>
      <c r="B15" s="7">
        <v>8</v>
      </c>
      <c r="C15" s="9">
        <f>+B15/B7*100</f>
        <v>14.814814814814813</v>
      </c>
      <c r="D15" s="7">
        <v>7</v>
      </c>
      <c r="E15" s="9">
        <f>+D15/D7*100</f>
        <v>18.421052631578945</v>
      </c>
      <c r="F15" s="7">
        <v>5</v>
      </c>
      <c r="G15" s="7">
        <v>15.62</v>
      </c>
      <c r="H15" s="7">
        <v>3</v>
      </c>
      <c r="I15" s="22">
        <v>8.57</v>
      </c>
      <c r="J15" s="7">
        <v>5</v>
      </c>
      <c r="K15" s="45">
        <v>0.1724</v>
      </c>
      <c r="M15">
        <f>5/29*100</f>
        <v>17.241379310344829</v>
      </c>
    </row>
    <row r="16" spans="1:15" ht="27.75" customHeight="1" x14ac:dyDescent="0.25">
      <c r="A16" s="52" t="s">
        <v>15</v>
      </c>
      <c r="B16" s="7">
        <v>21</v>
      </c>
      <c r="C16" s="9">
        <f>+B16/B7*100</f>
        <v>38.888888888888893</v>
      </c>
      <c r="D16" s="7">
        <v>13</v>
      </c>
      <c r="E16" s="9">
        <f>+D16/D7*100</f>
        <v>34.210526315789473</v>
      </c>
      <c r="F16" s="7">
        <v>11</v>
      </c>
      <c r="G16" s="7">
        <v>34.380000000000003</v>
      </c>
      <c r="H16" s="7">
        <v>6</v>
      </c>
      <c r="I16" s="22">
        <v>17.14</v>
      </c>
      <c r="J16" s="7">
        <v>12</v>
      </c>
      <c r="K16" s="45">
        <v>0.4138</v>
      </c>
    </row>
    <row r="17" spans="1:12" ht="27.75" customHeight="1" x14ac:dyDescent="0.25">
      <c r="A17" s="52" t="s">
        <v>16</v>
      </c>
      <c r="B17" s="7">
        <v>9</v>
      </c>
      <c r="C17" s="9">
        <f>+B17/B7*100</f>
        <v>16.666666666666664</v>
      </c>
      <c r="D17" s="7">
        <v>13</v>
      </c>
      <c r="E17" s="9">
        <f>+D17/D7*100</f>
        <v>34.210526315789473</v>
      </c>
      <c r="F17" s="7">
        <v>11</v>
      </c>
      <c r="G17" s="7">
        <v>34.380000000000003</v>
      </c>
      <c r="H17" s="7">
        <v>8</v>
      </c>
      <c r="I17" s="22">
        <v>22.86</v>
      </c>
      <c r="J17" s="7">
        <v>8</v>
      </c>
      <c r="K17" s="45">
        <v>0.27589999999999998</v>
      </c>
      <c r="L17">
        <f>8/29*100</f>
        <v>27.586206896551722</v>
      </c>
    </row>
    <row r="18" spans="1:12" ht="27.75" customHeight="1" x14ac:dyDescent="0.25">
      <c r="A18" s="52" t="s">
        <v>17</v>
      </c>
      <c r="B18" s="7">
        <v>16</v>
      </c>
      <c r="C18" s="9">
        <f>+B18/B7*100</f>
        <v>29.629629629629626</v>
      </c>
      <c r="D18" s="7">
        <v>8</v>
      </c>
      <c r="E18" s="9">
        <f>+D18/D7*100</f>
        <v>21.052631578947366</v>
      </c>
      <c r="F18" s="7">
        <v>5</v>
      </c>
      <c r="G18" s="7">
        <v>15.63</v>
      </c>
      <c r="H18" s="7">
        <v>10</v>
      </c>
      <c r="I18" s="22">
        <v>28.57</v>
      </c>
      <c r="J18" s="7">
        <v>4</v>
      </c>
      <c r="K18" s="45">
        <v>0.13789999999999999</v>
      </c>
      <c r="L18">
        <f>4/29*100</f>
        <v>13.793103448275861</v>
      </c>
    </row>
    <row r="19" spans="1:12" ht="27.75" customHeight="1" x14ac:dyDescent="0.25">
      <c r="A19" s="52" t="s">
        <v>18</v>
      </c>
      <c r="B19" s="7">
        <v>8</v>
      </c>
      <c r="C19" s="9">
        <f>B19/B7*100</f>
        <v>14.814814814814813</v>
      </c>
      <c r="D19" s="7">
        <v>4</v>
      </c>
      <c r="E19" s="9">
        <f>D19/D7*100</f>
        <v>10.526315789473683</v>
      </c>
      <c r="F19" s="7">
        <v>2</v>
      </c>
      <c r="G19" s="7">
        <v>6.25</v>
      </c>
      <c r="H19" s="7">
        <v>3</v>
      </c>
      <c r="I19" s="22">
        <v>8.57</v>
      </c>
      <c r="J19" s="7">
        <v>3</v>
      </c>
      <c r="K19" s="45">
        <v>0.10340000000000001</v>
      </c>
      <c r="L19">
        <f>3/29*100</f>
        <v>10.344827586206897</v>
      </c>
    </row>
    <row r="20" spans="1:12" ht="27.75" customHeight="1" x14ac:dyDescent="0.25">
      <c r="A20" s="52" t="s">
        <v>19</v>
      </c>
      <c r="B20" s="7">
        <v>0</v>
      </c>
      <c r="C20" s="9">
        <v>0</v>
      </c>
      <c r="D20" s="7">
        <v>0</v>
      </c>
      <c r="E20" s="9">
        <v>0</v>
      </c>
      <c r="F20" s="7">
        <v>3</v>
      </c>
      <c r="G20" s="7">
        <v>9.68</v>
      </c>
      <c r="H20" s="7">
        <v>5</v>
      </c>
      <c r="I20" s="22">
        <v>14.29</v>
      </c>
      <c r="J20" s="7">
        <v>2</v>
      </c>
      <c r="K20" s="45">
        <v>6.9000000000000006E-2</v>
      </c>
      <c r="L20" s="57">
        <f>2/29*100</f>
        <v>6.8965517241379306</v>
      </c>
    </row>
    <row r="21" spans="1:12" ht="9.75" customHeight="1" x14ac:dyDescent="0.25">
      <c r="A21" s="53"/>
      <c r="B21" s="7"/>
      <c r="C21" s="7"/>
      <c r="D21" s="7"/>
      <c r="E21" s="7"/>
      <c r="F21" s="7"/>
      <c r="G21" s="7"/>
      <c r="H21" s="7"/>
      <c r="I21" s="22"/>
      <c r="J21" s="7"/>
      <c r="K21" s="22"/>
    </row>
    <row r="22" spans="1:12" ht="28.5" customHeight="1" x14ac:dyDescent="0.25">
      <c r="A22" s="52" t="s">
        <v>20</v>
      </c>
      <c r="B22" s="7">
        <v>1</v>
      </c>
      <c r="C22" s="9">
        <f>+B22/B7*100</f>
        <v>1.8518518518518516</v>
      </c>
      <c r="D22" s="7" t="s">
        <v>11</v>
      </c>
      <c r="E22" s="7" t="s">
        <v>11</v>
      </c>
      <c r="F22" s="7">
        <v>1</v>
      </c>
      <c r="G22" s="7">
        <v>3.13</v>
      </c>
      <c r="H22" s="7">
        <v>0</v>
      </c>
      <c r="I22" s="22" t="s">
        <v>11</v>
      </c>
      <c r="J22" s="7">
        <v>2</v>
      </c>
      <c r="K22" s="45">
        <v>6.9000000000000006E-2</v>
      </c>
    </row>
    <row r="23" spans="1:12" ht="19.5" customHeight="1" x14ac:dyDescent="0.25">
      <c r="A23" s="52" t="s">
        <v>21</v>
      </c>
      <c r="B23" s="7">
        <v>74.58</v>
      </c>
      <c r="C23" s="7" t="s">
        <v>11</v>
      </c>
      <c r="D23" s="7">
        <v>75.52</v>
      </c>
      <c r="E23" s="7" t="s">
        <v>11</v>
      </c>
      <c r="F23" s="7"/>
      <c r="G23" s="7">
        <v>73.25</v>
      </c>
      <c r="H23" s="7"/>
      <c r="I23" s="22">
        <v>68.8</v>
      </c>
      <c r="J23" s="7" t="s">
        <v>11</v>
      </c>
      <c r="K23" s="22">
        <v>74.75</v>
      </c>
    </row>
    <row r="24" spans="1:12" ht="21.75" customHeight="1" x14ac:dyDescent="0.25">
      <c r="A24" s="52" t="s">
        <v>22</v>
      </c>
      <c r="B24" s="7" t="s">
        <v>4</v>
      </c>
      <c r="C24" s="7" t="s">
        <v>11</v>
      </c>
      <c r="D24" s="7" t="s">
        <v>5</v>
      </c>
      <c r="E24" s="7" t="s">
        <v>11</v>
      </c>
      <c r="F24" s="7"/>
      <c r="G24" s="38" t="s">
        <v>23</v>
      </c>
      <c r="H24" s="7"/>
      <c r="I24" s="46" t="s">
        <v>24</v>
      </c>
      <c r="J24" s="7"/>
      <c r="K24" s="46" t="s">
        <v>25</v>
      </c>
    </row>
    <row r="25" spans="1:12" ht="18.75" customHeight="1" thickBot="1" x14ac:dyDescent="0.3">
      <c r="A25" s="54"/>
      <c r="B25" s="48">
        <v>96.4</v>
      </c>
      <c r="C25" s="48" t="s">
        <v>11</v>
      </c>
      <c r="D25" s="48">
        <v>94.8</v>
      </c>
      <c r="E25" s="48" t="s">
        <v>11</v>
      </c>
      <c r="F25" s="48"/>
      <c r="G25" s="48">
        <v>96.8</v>
      </c>
      <c r="H25" s="48"/>
      <c r="I25" s="49">
        <v>91.4</v>
      </c>
      <c r="J25" s="48"/>
      <c r="K25" s="49">
        <v>95.8</v>
      </c>
    </row>
  </sheetData>
  <mergeCells count="1">
    <mergeCell ref="A5:K5"/>
  </mergeCells>
  <pageMargins left="0.8" right="0.4" top="0.31" bottom="0.32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1" workbookViewId="0">
      <selection activeCell="N14" sqref="N14"/>
    </sheetView>
  </sheetViews>
  <sheetFormatPr defaultRowHeight="15" x14ac:dyDescent="0.25"/>
  <cols>
    <col min="1" max="1" width="35.42578125" customWidth="1"/>
    <col min="11" max="11" width="11.28515625" customWidth="1"/>
  </cols>
  <sheetData>
    <row r="1" spans="1:11" x14ac:dyDescent="0.25">
      <c r="A1" s="1"/>
      <c r="F1" s="3"/>
      <c r="G1" s="3"/>
    </row>
    <row r="2" spans="1:11" x14ac:dyDescent="0.25">
      <c r="A2" s="1"/>
      <c r="F2" s="3"/>
      <c r="G2" s="3"/>
    </row>
    <row r="3" spans="1:11" x14ac:dyDescent="0.25">
      <c r="A3" s="1"/>
      <c r="F3" s="3"/>
      <c r="G3" s="3"/>
    </row>
    <row r="4" spans="1:11" x14ac:dyDescent="0.25">
      <c r="A4" s="1"/>
      <c r="F4" s="3"/>
      <c r="G4" s="3"/>
    </row>
    <row r="5" spans="1:11" ht="19.5" thickBot="1" x14ac:dyDescent="0.3">
      <c r="A5" s="62" t="s">
        <v>0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15.75" thickBot="1" x14ac:dyDescent="0.3">
      <c r="A6" s="50"/>
      <c r="B6" s="39" t="s">
        <v>3</v>
      </c>
      <c r="C6" s="40" t="s">
        <v>1</v>
      </c>
      <c r="D6" s="40" t="s">
        <v>4</v>
      </c>
      <c r="E6" s="40" t="s">
        <v>1</v>
      </c>
      <c r="F6" s="40" t="s">
        <v>5</v>
      </c>
      <c r="G6" s="40" t="s">
        <v>1</v>
      </c>
      <c r="H6" s="40" t="s">
        <v>23</v>
      </c>
      <c r="I6" s="40" t="s">
        <v>1</v>
      </c>
      <c r="J6" s="40" t="s">
        <v>24</v>
      </c>
      <c r="K6" s="41" t="s">
        <v>1</v>
      </c>
    </row>
    <row r="7" spans="1:11" x14ac:dyDescent="0.25">
      <c r="A7" s="51" t="s">
        <v>6</v>
      </c>
      <c r="B7" s="42">
        <v>29</v>
      </c>
      <c r="C7" s="43">
        <v>100</v>
      </c>
      <c r="D7" s="43">
        <v>54</v>
      </c>
      <c r="E7" s="43">
        <v>100</v>
      </c>
      <c r="F7" s="43">
        <v>38</v>
      </c>
      <c r="G7" s="43">
        <v>100</v>
      </c>
      <c r="H7" s="43">
        <v>32</v>
      </c>
      <c r="I7" s="43">
        <v>100</v>
      </c>
      <c r="J7" s="43">
        <v>35</v>
      </c>
      <c r="K7" s="44">
        <v>100</v>
      </c>
    </row>
    <row r="8" spans="1:11" x14ac:dyDescent="0.25">
      <c r="A8" s="52" t="s">
        <v>7</v>
      </c>
      <c r="B8" s="21">
        <v>29</v>
      </c>
      <c r="C8" s="7">
        <v>100</v>
      </c>
      <c r="D8" s="7">
        <v>54</v>
      </c>
      <c r="E8" s="7">
        <v>100</v>
      </c>
      <c r="F8" s="7">
        <v>38</v>
      </c>
      <c r="G8" s="7">
        <v>100</v>
      </c>
      <c r="H8" s="7">
        <v>31</v>
      </c>
      <c r="I8" s="7">
        <v>96.87</v>
      </c>
      <c r="J8" s="7">
        <v>34</v>
      </c>
      <c r="K8" s="45">
        <v>0.97140000000000004</v>
      </c>
    </row>
    <row r="9" spans="1:11" ht="27" x14ac:dyDescent="0.25">
      <c r="A9" s="52" t="s">
        <v>8</v>
      </c>
      <c r="B9" s="21">
        <v>26</v>
      </c>
      <c r="C9" s="9">
        <f>26/29*100</f>
        <v>89.65517241379311</v>
      </c>
      <c r="D9" s="7">
        <v>46</v>
      </c>
      <c r="E9" s="9">
        <f>46/54*100</f>
        <v>85.18518518518519</v>
      </c>
      <c r="F9" s="7">
        <v>34</v>
      </c>
      <c r="G9" s="9">
        <f>34/38*100</f>
        <v>89.473684210526315</v>
      </c>
      <c r="H9" s="7">
        <v>27</v>
      </c>
      <c r="I9" s="7">
        <v>84.37</v>
      </c>
      <c r="J9" s="7">
        <v>27</v>
      </c>
      <c r="K9" s="22">
        <v>79.41</v>
      </c>
    </row>
    <row r="10" spans="1:11" ht="27" x14ac:dyDescent="0.25">
      <c r="A10" s="52" t="s">
        <v>9</v>
      </c>
      <c r="B10" s="21">
        <v>3</v>
      </c>
      <c r="C10" s="9">
        <f>B10/B7*100</f>
        <v>10.344827586206897</v>
      </c>
      <c r="D10" s="7">
        <v>8</v>
      </c>
      <c r="E10" s="9">
        <f>D10/D7*100</f>
        <v>14.814814814814813</v>
      </c>
      <c r="F10" s="7">
        <v>4</v>
      </c>
      <c r="G10" s="9">
        <f>F10/F7*100</f>
        <v>10.526315789473683</v>
      </c>
      <c r="H10" s="7">
        <v>4</v>
      </c>
      <c r="I10" s="7">
        <v>10.53</v>
      </c>
      <c r="J10" s="7">
        <v>3</v>
      </c>
      <c r="K10" s="45">
        <v>8.5699999999999998E-2</v>
      </c>
    </row>
    <row r="11" spans="1:11" ht="27" x14ac:dyDescent="0.25">
      <c r="A11" s="52" t="s">
        <v>10</v>
      </c>
      <c r="B11" s="21" t="s">
        <v>11</v>
      </c>
      <c r="C11" s="7" t="s">
        <v>11</v>
      </c>
      <c r="D11" s="7" t="s">
        <v>11</v>
      </c>
      <c r="E11" s="7" t="s">
        <v>11</v>
      </c>
      <c r="F11" s="7" t="s">
        <v>11</v>
      </c>
      <c r="G11" s="7" t="s">
        <v>11</v>
      </c>
      <c r="H11" s="7"/>
      <c r="I11" s="7"/>
      <c r="J11" s="7">
        <v>4</v>
      </c>
      <c r="K11" s="22">
        <v>11.43</v>
      </c>
    </row>
    <row r="12" spans="1:11" x14ac:dyDescent="0.25">
      <c r="A12" s="52" t="s">
        <v>12</v>
      </c>
      <c r="B12" s="21" t="s">
        <v>11</v>
      </c>
      <c r="C12" s="7" t="s">
        <v>11</v>
      </c>
      <c r="D12" s="7" t="s">
        <v>11</v>
      </c>
      <c r="E12" s="7" t="s">
        <v>11</v>
      </c>
      <c r="F12" s="7" t="s">
        <v>11</v>
      </c>
      <c r="G12" s="7" t="s">
        <v>11</v>
      </c>
      <c r="H12" s="7">
        <v>1</v>
      </c>
      <c r="I12" s="7">
        <v>3.13</v>
      </c>
      <c r="J12" s="7">
        <v>1</v>
      </c>
      <c r="K12" s="22">
        <v>2.85</v>
      </c>
    </row>
    <row r="13" spans="1:11" x14ac:dyDescent="0.25">
      <c r="A13" s="52" t="s">
        <v>13</v>
      </c>
      <c r="B13" s="21" t="s">
        <v>11</v>
      </c>
      <c r="C13" s="7" t="s">
        <v>11</v>
      </c>
      <c r="D13" s="7" t="s">
        <v>11</v>
      </c>
      <c r="E13" s="7" t="s">
        <v>11</v>
      </c>
      <c r="F13" s="7" t="s">
        <v>11</v>
      </c>
      <c r="G13" s="7" t="s">
        <v>11</v>
      </c>
      <c r="H13" s="7">
        <v>0</v>
      </c>
      <c r="I13" s="7"/>
      <c r="J13" s="7">
        <v>0</v>
      </c>
      <c r="K13" s="22">
        <v>0</v>
      </c>
    </row>
    <row r="14" spans="1:11" x14ac:dyDescent="0.25">
      <c r="A14" s="53"/>
      <c r="B14" s="21"/>
      <c r="C14" s="7"/>
      <c r="D14" s="7"/>
      <c r="E14" s="7"/>
      <c r="F14" s="7"/>
      <c r="G14" s="7"/>
      <c r="H14" s="7"/>
      <c r="I14" s="7"/>
      <c r="J14" s="7"/>
      <c r="K14" s="22"/>
    </row>
    <row r="15" spans="1:11" ht="27" x14ac:dyDescent="0.25">
      <c r="A15" s="52" t="s">
        <v>14</v>
      </c>
      <c r="B15" s="21">
        <v>5</v>
      </c>
      <c r="C15" s="9">
        <f>+B15/B7*100</f>
        <v>17.241379310344829</v>
      </c>
      <c r="D15" s="7">
        <v>8</v>
      </c>
      <c r="E15" s="9">
        <f>+D15/D7*100</f>
        <v>14.814814814814813</v>
      </c>
      <c r="F15" s="7">
        <v>7</v>
      </c>
      <c r="G15" s="9">
        <f>+F15/F7*100</f>
        <v>18.421052631578945</v>
      </c>
      <c r="H15" s="7">
        <v>5</v>
      </c>
      <c r="I15" s="7">
        <v>15.62</v>
      </c>
      <c r="J15" s="7">
        <v>3</v>
      </c>
      <c r="K15" s="22">
        <v>8.57</v>
      </c>
    </row>
    <row r="16" spans="1:11" ht="27" x14ac:dyDescent="0.25">
      <c r="A16" s="52" t="s">
        <v>15</v>
      </c>
      <c r="B16" s="21">
        <v>17</v>
      </c>
      <c r="C16" s="9">
        <f>+B16/B7*100</f>
        <v>58.620689655172406</v>
      </c>
      <c r="D16" s="7">
        <v>21</v>
      </c>
      <c r="E16" s="9">
        <f>+D16/D7*100</f>
        <v>38.888888888888893</v>
      </c>
      <c r="F16" s="7">
        <v>13</v>
      </c>
      <c r="G16" s="9">
        <f>+F16/F7*100</f>
        <v>34.210526315789473</v>
      </c>
      <c r="H16" s="7">
        <v>11</v>
      </c>
      <c r="I16" s="7">
        <v>34.380000000000003</v>
      </c>
      <c r="J16" s="7">
        <v>6</v>
      </c>
      <c r="K16" s="22">
        <v>17.14</v>
      </c>
    </row>
    <row r="17" spans="1:11" ht="27" x14ac:dyDescent="0.25">
      <c r="A17" s="52" t="s">
        <v>16</v>
      </c>
      <c r="B17" s="21">
        <v>9</v>
      </c>
      <c r="C17" s="9">
        <f>+B17/B7*100</f>
        <v>31.03448275862069</v>
      </c>
      <c r="D17" s="7">
        <v>9</v>
      </c>
      <c r="E17" s="9">
        <f>+D17/D7*100</f>
        <v>16.666666666666664</v>
      </c>
      <c r="F17" s="7">
        <v>13</v>
      </c>
      <c r="G17" s="9">
        <f>+F17/F7*100</f>
        <v>34.210526315789473</v>
      </c>
      <c r="H17" s="7">
        <v>11</v>
      </c>
      <c r="I17" s="7">
        <v>34.380000000000003</v>
      </c>
      <c r="J17" s="7">
        <v>8</v>
      </c>
      <c r="K17" s="22">
        <v>22.86</v>
      </c>
    </row>
    <row r="18" spans="1:11" ht="27" x14ac:dyDescent="0.25">
      <c r="A18" s="52" t="s">
        <v>17</v>
      </c>
      <c r="B18" s="21">
        <v>3</v>
      </c>
      <c r="C18" s="9">
        <f>+B18/B7*100</f>
        <v>10.344827586206897</v>
      </c>
      <c r="D18" s="7">
        <v>16</v>
      </c>
      <c r="E18" s="9">
        <f>+D18/D7*100</f>
        <v>29.629629629629626</v>
      </c>
      <c r="F18" s="7">
        <v>8</v>
      </c>
      <c r="G18" s="9">
        <f>+F18/F7*100</f>
        <v>21.052631578947366</v>
      </c>
      <c r="H18" s="7">
        <v>5</v>
      </c>
      <c r="I18" s="7">
        <v>15.63</v>
      </c>
      <c r="J18" s="7">
        <v>10</v>
      </c>
      <c r="K18" s="22">
        <v>28.57</v>
      </c>
    </row>
    <row r="19" spans="1:11" ht="27" x14ac:dyDescent="0.25">
      <c r="A19" s="52" t="s">
        <v>18</v>
      </c>
      <c r="B19" s="21" t="s">
        <v>11</v>
      </c>
      <c r="C19" s="9" t="s">
        <v>11</v>
      </c>
      <c r="D19" s="7">
        <v>8</v>
      </c>
      <c r="E19" s="9">
        <f>D19/D7*100</f>
        <v>14.814814814814813</v>
      </c>
      <c r="F19" s="7">
        <v>4</v>
      </c>
      <c r="G19" s="9">
        <f>F19/F7*100</f>
        <v>10.526315789473683</v>
      </c>
      <c r="H19" s="7">
        <v>2</v>
      </c>
      <c r="I19" s="7">
        <v>6.25</v>
      </c>
      <c r="J19" s="7">
        <v>3</v>
      </c>
      <c r="K19" s="22">
        <v>8.57</v>
      </c>
    </row>
    <row r="20" spans="1:11" ht="27" x14ac:dyDescent="0.25">
      <c r="A20" s="52" t="s">
        <v>19</v>
      </c>
      <c r="B20" s="21" t="s">
        <v>11</v>
      </c>
      <c r="C20" s="9" t="s">
        <v>11</v>
      </c>
      <c r="D20" s="7">
        <v>0</v>
      </c>
      <c r="E20" s="9">
        <v>0</v>
      </c>
      <c r="F20" s="7">
        <v>0</v>
      </c>
      <c r="G20" s="9">
        <v>0</v>
      </c>
      <c r="H20" s="7">
        <v>3</v>
      </c>
      <c r="I20" s="7">
        <v>9.68</v>
      </c>
      <c r="J20" s="7">
        <v>5</v>
      </c>
      <c r="K20" s="22">
        <v>14.29</v>
      </c>
    </row>
    <row r="21" spans="1:11" x14ac:dyDescent="0.25">
      <c r="A21" s="53"/>
      <c r="B21" s="21"/>
      <c r="C21" s="7"/>
      <c r="D21" s="7"/>
      <c r="E21" s="7"/>
      <c r="F21" s="7"/>
      <c r="G21" s="7"/>
      <c r="H21" s="7"/>
      <c r="I21" s="7"/>
      <c r="J21" s="7"/>
      <c r="K21" s="22"/>
    </row>
    <row r="22" spans="1:11" ht="27" x14ac:dyDescent="0.25">
      <c r="A22" s="52" t="s">
        <v>20</v>
      </c>
      <c r="B22" s="21" t="s">
        <v>11</v>
      </c>
      <c r="C22" s="7" t="s">
        <v>11</v>
      </c>
      <c r="D22" s="7">
        <v>1</v>
      </c>
      <c r="E22" s="9">
        <f>+D22/D7*100</f>
        <v>1.8518518518518516</v>
      </c>
      <c r="F22" s="7" t="s">
        <v>11</v>
      </c>
      <c r="G22" s="7" t="s">
        <v>11</v>
      </c>
      <c r="H22" s="7">
        <v>1</v>
      </c>
      <c r="I22" s="7">
        <v>3.13</v>
      </c>
      <c r="J22" s="7">
        <v>0</v>
      </c>
      <c r="K22" s="22"/>
    </row>
    <row r="23" spans="1:11" x14ac:dyDescent="0.25">
      <c r="A23" s="52" t="s">
        <v>21</v>
      </c>
      <c r="B23" s="21">
        <v>79.900000000000006</v>
      </c>
      <c r="C23" s="7" t="s">
        <v>11</v>
      </c>
      <c r="D23" s="7">
        <v>74.58</v>
      </c>
      <c r="E23" s="7" t="s">
        <v>11</v>
      </c>
      <c r="F23" s="7">
        <v>75.52</v>
      </c>
      <c r="G23" s="7" t="s">
        <v>11</v>
      </c>
      <c r="H23" s="7"/>
      <c r="I23" s="7">
        <v>73.25</v>
      </c>
      <c r="J23" s="7"/>
      <c r="K23" s="22">
        <v>68.8</v>
      </c>
    </row>
    <row r="24" spans="1:11" x14ac:dyDescent="0.25">
      <c r="A24" s="52" t="s">
        <v>22</v>
      </c>
      <c r="B24" s="21" t="s">
        <v>3</v>
      </c>
      <c r="C24" s="7" t="s">
        <v>11</v>
      </c>
      <c r="D24" s="7" t="s">
        <v>4</v>
      </c>
      <c r="E24" s="7" t="s">
        <v>11</v>
      </c>
      <c r="F24" s="7" t="s">
        <v>5</v>
      </c>
      <c r="G24" s="7" t="s">
        <v>11</v>
      </c>
      <c r="H24" s="7"/>
      <c r="I24" s="38" t="s">
        <v>23</v>
      </c>
      <c r="J24" s="7"/>
      <c r="K24" s="46" t="s">
        <v>24</v>
      </c>
    </row>
    <row r="25" spans="1:11" ht="15.75" thickBot="1" x14ac:dyDescent="0.3">
      <c r="A25" s="54"/>
      <c r="B25" s="47">
        <v>93.6</v>
      </c>
      <c r="C25" s="48" t="s">
        <v>11</v>
      </c>
      <c r="D25" s="48">
        <v>96.4</v>
      </c>
      <c r="E25" s="48" t="s">
        <v>11</v>
      </c>
      <c r="F25" s="48">
        <v>94.8</v>
      </c>
      <c r="G25" s="48" t="s">
        <v>11</v>
      </c>
      <c r="H25" s="48"/>
      <c r="I25" s="48">
        <v>96.8</v>
      </c>
      <c r="J25" s="48"/>
      <c r="K25" s="49">
        <v>91.4</v>
      </c>
    </row>
  </sheetData>
  <mergeCells count="1">
    <mergeCell ref="A5:K5"/>
  </mergeCells>
  <pageMargins left="0.38" right="0.7" top="0.31" bottom="0.32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7"/>
  <sheetViews>
    <sheetView topLeftCell="A3" workbookViewId="0">
      <selection activeCell="C18" sqref="C18"/>
    </sheetView>
  </sheetViews>
  <sheetFormatPr defaultRowHeight="15" x14ac:dyDescent="0.25"/>
  <cols>
    <col min="1" max="1" width="28.42578125" bestFit="1" customWidth="1"/>
    <col min="12" max="12" width="9.140625" style="2"/>
    <col min="13" max="13" width="9" customWidth="1"/>
  </cols>
  <sheetData>
    <row r="3" spans="1:14" x14ac:dyDescent="0.25">
      <c r="A3" s="1"/>
      <c r="B3" s="2"/>
      <c r="C3" s="2"/>
      <c r="H3" s="3"/>
      <c r="I3" s="3"/>
    </row>
    <row r="4" spans="1:14" x14ac:dyDescent="0.25">
      <c r="A4" s="1"/>
      <c r="B4" s="2"/>
      <c r="C4" s="2"/>
      <c r="H4" s="3"/>
      <c r="I4" s="3"/>
    </row>
    <row r="5" spans="1:14" x14ac:dyDescent="0.25">
      <c r="A5" s="1"/>
      <c r="B5" s="2"/>
      <c r="C5" s="2"/>
      <c r="H5" s="3"/>
      <c r="I5" s="3"/>
    </row>
    <row r="6" spans="1:14" x14ac:dyDescent="0.25">
      <c r="A6" s="1"/>
      <c r="B6" s="2"/>
      <c r="C6" s="2"/>
      <c r="H6" s="3"/>
      <c r="I6" s="3"/>
    </row>
    <row r="7" spans="1:14" ht="19.5" thickBot="1" x14ac:dyDescent="0.3">
      <c r="A7" s="62" t="s">
        <v>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4" x14ac:dyDescent="0.25">
      <c r="A8" s="4"/>
      <c r="B8" s="5" t="s">
        <v>2</v>
      </c>
      <c r="C8" s="5" t="s">
        <v>1</v>
      </c>
      <c r="D8" s="5" t="s">
        <v>3</v>
      </c>
      <c r="E8" s="5" t="s">
        <v>1</v>
      </c>
      <c r="F8" s="5" t="s">
        <v>4</v>
      </c>
      <c r="G8" s="5" t="s">
        <v>1</v>
      </c>
      <c r="H8" s="5" t="s">
        <v>5</v>
      </c>
      <c r="I8" s="13" t="s">
        <v>1</v>
      </c>
      <c r="J8" s="5" t="s">
        <v>23</v>
      </c>
      <c r="K8" s="13" t="s">
        <v>1</v>
      </c>
      <c r="L8" s="19" t="s">
        <v>24</v>
      </c>
      <c r="M8" s="20" t="s">
        <v>1</v>
      </c>
    </row>
    <row r="9" spans="1:14" x14ac:dyDescent="0.25">
      <c r="A9" s="6" t="s">
        <v>6</v>
      </c>
      <c r="B9" s="7">
        <v>33</v>
      </c>
      <c r="C9" s="7">
        <v>90.91</v>
      </c>
      <c r="D9" s="7">
        <v>29</v>
      </c>
      <c r="E9" s="7">
        <v>100</v>
      </c>
      <c r="F9" s="7">
        <v>54</v>
      </c>
      <c r="G9" s="7">
        <v>100</v>
      </c>
      <c r="H9" s="7">
        <v>38</v>
      </c>
      <c r="I9" s="14">
        <v>100</v>
      </c>
      <c r="J9" s="7">
        <v>32</v>
      </c>
      <c r="K9" s="14">
        <v>100</v>
      </c>
      <c r="L9" s="21">
        <v>35</v>
      </c>
      <c r="M9" s="22">
        <v>100</v>
      </c>
    </row>
    <row r="10" spans="1:14" x14ac:dyDescent="0.25">
      <c r="A10" s="8" t="s">
        <v>7</v>
      </c>
      <c r="B10" s="7">
        <v>30</v>
      </c>
      <c r="C10" s="9">
        <f>30/33*100</f>
        <v>90.909090909090907</v>
      </c>
      <c r="D10" s="7">
        <v>29</v>
      </c>
      <c r="E10" s="7">
        <v>100</v>
      </c>
      <c r="F10" s="7">
        <v>54</v>
      </c>
      <c r="G10" s="7">
        <v>100</v>
      </c>
      <c r="H10" s="7">
        <v>38</v>
      </c>
      <c r="I10" s="14">
        <v>100</v>
      </c>
      <c r="J10" s="16">
        <v>31</v>
      </c>
      <c r="K10" s="18">
        <v>96.87</v>
      </c>
      <c r="L10" s="21">
        <v>34</v>
      </c>
      <c r="M10" s="25">
        <v>0.97140000000000004</v>
      </c>
      <c r="N10">
        <f>L10/35</f>
        <v>0.97142857142857142</v>
      </c>
    </row>
    <row r="11" spans="1:14" ht="27" x14ac:dyDescent="0.25">
      <c r="A11" s="8" t="s">
        <v>8</v>
      </c>
      <c r="B11" s="7">
        <v>26</v>
      </c>
      <c r="C11" s="9">
        <f>26/33*100</f>
        <v>78.787878787878782</v>
      </c>
      <c r="D11" s="7">
        <v>26</v>
      </c>
      <c r="E11" s="9">
        <f>26/29*100</f>
        <v>89.65517241379311</v>
      </c>
      <c r="F11" s="7">
        <v>46</v>
      </c>
      <c r="G11" s="9">
        <f>46/54*100</f>
        <v>85.18518518518519</v>
      </c>
      <c r="H11" s="7">
        <v>34</v>
      </c>
      <c r="I11" s="15">
        <f>34/38*100</f>
        <v>89.473684210526315</v>
      </c>
      <c r="J11" s="16">
        <v>27</v>
      </c>
      <c r="K11" s="18">
        <v>84.37</v>
      </c>
      <c r="L11" s="21">
        <v>27</v>
      </c>
      <c r="M11" s="23">
        <v>79.41</v>
      </c>
      <c r="N11">
        <f>27/34</f>
        <v>0.79411764705882348</v>
      </c>
    </row>
    <row r="12" spans="1:14" ht="27" x14ac:dyDescent="0.25">
      <c r="A12" s="8" t="s">
        <v>9</v>
      </c>
      <c r="B12" s="7">
        <v>4</v>
      </c>
      <c r="C12" s="9">
        <f>+B12/33*100</f>
        <v>12.121212121212121</v>
      </c>
      <c r="D12" s="7">
        <v>3</v>
      </c>
      <c r="E12" s="9">
        <f>D12/D9*100</f>
        <v>10.344827586206897</v>
      </c>
      <c r="F12" s="7">
        <v>8</v>
      </c>
      <c r="G12" s="9">
        <f>F12/F9*100</f>
        <v>14.814814814814813</v>
      </c>
      <c r="H12" s="7">
        <v>4</v>
      </c>
      <c r="I12" s="15">
        <f>H12/H9*100</f>
        <v>10.526315789473683</v>
      </c>
      <c r="J12" s="16">
        <v>4</v>
      </c>
      <c r="K12" s="18">
        <v>10.53</v>
      </c>
      <c r="L12" s="21">
        <v>3</v>
      </c>
      <c r="M12" s="26">
        <v>8.5699999999999998E-2</v>
      </c>
      <c r="N12">
        <f>3/35</f>
        <v>8.5714285714285715E-2</v>
      </c>
    </row>
    <row r="13" spans="1:14" ht="27" x14ac:dyDescent="0.25">
      <c r="A13" s="8" t="s">
        <v>10</v>
      </c>
      <c r="B13" s="7">
        <v>2</v>
      </c>
      <c r="C13" s="9">
        <f>+B13/33*100</f>
        <v>6.0606060606060606</v>
      </c>
      <c r="D13" s="7" t="s">
        <v>11</v>
      </c>
      <c r="E13" s="7" t="s">
        <v>11</v>
      </c>
      <c r="F13" s="7" t="s">
        <v>11</v>
      </c>
      <c r="G13" s="7" t="s">
        <v>11</v>
      </c>
      <c r="H13" s="7" t="s">
        <v>11</v>
      </c>
      <c r="I13" s="14" t="s">
        <v>11</v>
      </c>
      <c r="J13" s="28"/>
      <c r="K13" s="18"/>
      <c r="L13" s="21">
        <v>4</v>
      </c>
      <c r="M13" s="24">
        <v>11.43</v>
      </c>
      <c r="N13">
        <f>1/35</f>
        <v>2.8571428571428571E-2</v>
      </c>
    </row>
    <row r="14" spans="1:14" x14ac:dyDescent="0.25">
      <c r="A14" s="8" t="s">
        <v>12</v>
      </c>
      <c r="B14" s="7">
        <v>2</v>
      </c>
      <c r="C14" s="9">
        <f>2/33*100</f>
        <v>6.0606060606060606</v>
      </c>
      <c r="D14" s="7" t="s">
        <v>11</v>
      </c>
      <c r="E14" s="7" t="s">
        <v>11</v>
      </c>
      <c r="F14" s="7" t="s">
        <v>11</v>
      </c>
      <c r="G14" s="7" t="s">
        <v>11</v>
      </c>
      <c r="H14" s="7" t="s">
        <v>11</v>
      </c>
      <c r="I14" s="14" t="s">
        <v>11</v>
      </c>
      <c r="J14" s="16">
        <v>1</v>
      </c>
      <c r="K14" s="18">
        <v>3.13</v>
      </c>
      <c r="L14" s="21">
        <v>1</v>
      </c>
      <c r="M14" s="24">
        <v>2.85</v>
      </c>
      <c r="N14" s="27"/>
    </row>
    <row r="15" spans="1:14" x14ac:dyDescent="0.25">
      <c r="A15" s="8" t="s">
        <v>13</v>
      </c>
      <c r="B15" s="17">
        <v>1</v>
      </c>
      <c r="C15" s="33">
        <f>1/33*100</f>
        <v>3.0303030303030303</v>
      </c>
      <c r="D15" s="17" t="s">
        <v>11</v>
      </c>
      <c r="E15" s="17" t="s">
        <v>11</v>
      </c>
      <c r="F15" s="17" t="s">
        <v>11</v>
      </c>
      <c r="G15" s="17" t="s">
        <v>11</v>
      </c>
      <c r="H15" s="17" t="s">
        <v>11</v>
      </c>
      <c r="I15" s="30" t="s">
        <v>11</v>
      </c>
      <c r="J15" s="35">
        <v>0</v>
      </c>
      <c r="K15" s="36"/>
      <c r="L15" s="21">
        <v>0</v>
      </c>
      <c r="M15" s="37">
        <v>0</v>
      </c>
    </row>
    <row r="16" spans="1:14" x14ac:dyDescent="0.25">
      <c r="A16" s="10"/>
      <c r="B16" s="2"/>
      <c r="C16" s="2"/>
      <c r="D16" s="2"/>
      <c r="E16" s="2"/>
      <c r="F16" s="2"/>
      <c r="G16" s="2"/>
      <c r="H16" s="2"/>
      <c r="I16" s="2"/>
      <c r="J16" s="16"/>
      <c r="K16" s="18"/>
      <c r="L16" s="21"/>
      <c r="M16" s="24"/>
    </row>
    <row r="17" spans="1:14" ht="27" x14ac:dyDescent="0.25">
      <c r="A17" s="11" t="s">
        <v>14</v>
      </c>
      <c r="B17" s="7">
        <v>4</v>
      </c>
      <c r="C17" s="9">
        <f>+B17/B9*100</f>
        <v>12.121212121212121</v>
      </c>
      <c r="D17" s="7">
        <v>5</v>
      </c>
      <c r="E17" s="9">
        <f>+D17/D9*100</f>
        <v>17.241379310344829</v>
      </c>
      <c r="F17" s="7">
        <v>8</v>
      </c>
      <c r="G17" s="9">
        <f>+F17/F9*100</f>
        <v>14.814814814814813</v>
      </c>
      <c r="H17" s="7">
        <v>7</v>
      </c>
      <c r="I17" s="15">
        <f>+H17/H9*100</f>
        <v>18.421052631578945</v>
      </c>
      <c r="J17" s="16">
        <v>5</v>
      </c>
      <c r="K17" s="18">
        <v>15.62</v>
      </c>
      <c r="L17" s="21">
        <v>3</v>
      </c>
      <c r="M17" s="24">
        <v>8.57</v>
      </c>
      <c r="N17">
        <f>3/35</f>
        <v>8.5714285714285715E-2</v>
      </c>
    </row>
    <row r="18" spans="1:14" ht="27" x14ac:dyDescent="0.25">
      <c r="A18" s="11" t="s">
        <v>15</v>
      </c>
      <c r="B18" s="7">
        <v>13</v>
      </c>
      <c r="C18" s="9">
        <f>+B18/B9*100</f>
        <v>39.393939393939391</v>
      </c>
      <c r="D18" s="7">
        <v>17</v>
      </c>
      <c r="E18" s="9">
        <f>+D18/D9*100</f>
        <v>58.620689655172406</v>
      </c>
      <c r="F18" s="7">
        <v>21</v>
      </c>
      <c r="G18" s="9">
        <f>+F18/F9*100</f>
        <v>38.888888888888893</v>
      </c>
      <c r="H18" s="7">
        <v>13</v>
      </c>
      <c r="I18" s="15">
        <f>+H18/H9*100</f>
        <v>34.210526315789473</v>
      </c>
      <c r="J18" s="16">
        <v>11</v>
      </c>
      <c r="K18" s="18">
        <v>34.380000000000003</v>
      </c>
      <c r="L18" s="21">
        <v>6</v>
      </c>
      <c r="M18" s="24">
        <v>17.14</v>
      </c>
      <c r="N18">
        <f>5/35</f>
        <v>0.14285714285714285</v>
      </c>
    </row>
    <row r="19" spans="1:14" ht="27" x14ac:dyDescent="0.25">
      <c r="A19" s="11" t="s">
        <v>16</v>
      </c>
      <c r="B19" s="17">
        <v>5</v>
      </c>
      <c r="C19" s="33">
        <f>+B19/B9*100</f>
        <v>15.151515151515152</v>
      </c>
      <c r="D19" s="17">
        <v>9</v>
      </c>
      <c r="E19" s="33">
        <f>+D19/D9*100</f>
        <v>31.03448275862069</v>
      </c>
      <c r="F19" s="17">
        <v>9</v>
      </c>
      <c r="G19" s="33">
        <f>+F19/F9*100</f>
        <v>16.666666666666664</v>
      </c>
      <c r="H19" s="17">
        <v>13</v>
      </c>
      <c r="I19" s="34">
        <f>+H19/H9*100</f>
        <v>34.210526315789473</v>
      </c>
      <c r="J19" s="35">
        <v>11</v>
      </c>
      <c r="K19" s="36">
        <v>34.380000000000003</v>
      </c>
      <c r="L19" s="21">
        <v>8</v>
      </c>
      <c r="M19" s="37">
        <v>22.86</v>
      </c>
    </row>
    <row r="20" spans="1:14" ht="27" x14ac:dyDescent="0.25">
      <c r="A20" s="11" t="s">
        <v>17</v>
      </c>
      <c r="B20" s="17">
        <v>8</v>
      </c>
      <c r="C20" s="33">
        <f>+B20/B9*100</f>
        <v>24.242424242424242</v>
      </c>
      <c r="D20" s="17">
        <v>3</v>
      </c>
      <c r="E20" s="33">
        <f>+D20/D9*100</f>
        <v>10.344827586206897</v>
      </c>
      <c r="F20" s="17">
        <v>16</v>
      </c>
      <c r="G20" s="33">
        <f>+F20/F9*100</f>
        <v>29.629629629629626</v>
      </c>
      <c r="H20" s="17">
        <v>8</v>
      </c>
      <c r="I20" s="34">
        <f>+H20/H9*100</f>
        <v>21.052631578947366</v>
      </c>
      <c r="J20" s="35">
        <v>5</v>
      </c>
      <c r="K20" s="36">
        <v>15.63</v>
      </c>
      <c r="L20" s="21">
        <v>10</v>
      </c>
      <c r="M20" s="37">
        <v>28.57</v>
      </c>
    </row>
    <row r="21" spans="1:14" ht="27" x14ac:dyDescent="0.25">
      <c r="A21" s="11" t="s">
        <v>18</v>
      </c>
      <c r="B21" s="7">
        <v>4</v>
      </c>
      <c r="C21" s="9">
        <f>B21/B9*100</f>
        <v>12.121212121212121</v>
      </c>
      <c r="D21" s="7" t="s">
        <v>11</v>
      </c>
      <c r="E21" s="9" t="s">
        <v>11</v>
      </c>
      <c r="F21" s="7">
        <v>8</v>
      </c>
      <c r="G21" s="9">
        <f>F21/F9*100</f>
        <v>14.814814814814813</v>
      </c>
      <c r="H21" s="7">
        <v>4</v>
      </c>
      <c r="I21" s="15">
        <f>H21/H9*100</f>
        <v>10.526315789473683</v>
      </c>
      <c r="J21" s="16">
        <v>2</v>
      </c>
      <c r="K21" s="18">
        <v>6.25</v>
      </c>
      <c r="L21" s="21">
        <v>3</v>
      </c>
      <c r="M21" s="24">
        <v>8.57</v>
      </c>
    </row>
    <row r="22" spans="1:14" ht="27" x14ac:dyDescent="0.25">
      <c r="A22" s="11" t="s">
        <v>19</v>
      </c>
      <c r="B22" s="7">
        <v>3</v>
      </c>
      <c r="C22" s="9">
        <f>+B22/B9*100</f>
        <v>9.0909090909090917</v>
      </c>
      <c r="D22" s="7" t="s">
        <v>11</v>
      </c>
      <c r="E22" s="9" t="s">
        <v>11</v>
      </c>
      <c r="F22" s="7">
        <v>0</v>
      </c>
      <c r="G22" s="9">
        <v>0</v>
      </c>
      <c r="H22" s="7">
        <v>0</v>
      </c>
      <c r="I22" s="15">
        <v>0</v>
      </c>
      <c r="J22" s="28">
        <v>3</v>
      </c>
      <c r="K22" s="31">
        <v>9.68</v>
      </c>
      <c r="L22" s="21">
        <v>5</v>
      </c>
      <c r="M22" s="32">
        <v>14.29</v>
      </c>
    </row>
    <row r="23" spans="1:14" x14ac:dyDescent="0.25">
      <c r="A23" s="10"/>
      <c r="B23" s="7"/>
      <c r="C23" s="7"/>
      <c r="D23" s="7"/>
      <c r="E23" s="7"/>
      <c r="F23" s="7"/>
      <c r="G23" s="7"/>
      <c r="H23" s="7"/>
      <c r="I23" s="14"/>
      <c r="J23" s="16"/>
      <c r="K23" s="18"/>
      <c r="L23" s="21"/>
      <c r="M23" s="24"/>
    </row>
    <row r="24" spans="1:14" ht="27" x14ac:dyDescent="0.25">
      <c r="A24" s="11" t="s">
        <v>20</v>
      </c>
      <c r="B24" s="7" t="s">
        <v>11</v>
      </c>
      <c r="C24" s="7" t="s">
        <v>11</v>
      </c>
      <c r="D24" s="7" t="s">
        <v>11</v>
      </c>
      <c r="E24" s="7" t="s">
        <v>11</v>
      </c>
      <c r="F24" s="7">
        <v>1</v>
      </c>
      <c r="G24" s="9">
        <f>+F24/F9*100</f>
        <v>1.8518518518518516</v>
      </c>
      <c r="H24" s="7" t="s">
        <v>11</v>
      </c>
      <c r="I24" s="14" t="s">
        <v>11</v>
      </c>
      <c r="J24" s="7">
        <v>1</v>
      </c>
      <c r="K24" s="14">
        <v>3.13</v>
      </c>
      <c r="L24" s="21">
        <v>0</v>
      </c>
      <c r="M24" s="24"/>
    </row>
    <row r="25" spans="1:14" x14ac:dyDescent="0.25">
      <c r="A25" s="11" t="s">
        <v>21</v>
      </c>
      <c r="B25" s="7">
        <v>71.040000000000006</v>
      </c>
      <c r="C25" s="7" t="s">
        <v>11</v>
      </c>
      <c r="D25" s="7">
        <v>79.900000000000006</v>
      </c>
      <c r="E25" s="7" t="s">
        <v>11</v>
      </c>
      <c r="F25" s="7">
        <v>74.58</v>
      </c>
      <c r="G25" s="7" t="s">
        <v>11</v>
      </c>
      <c r="H25" s="7">
        <v>75.52</v>
      </c>
      <c r="I25" s="14" t="s">
        <v>11</v>
      </c>
      <c r="J25" s="16"/>
      <c r="K25" s="18">
        <v>73.25</v>
      </c>
      <c r="L25" s="7"/>
      <c r="M25" s="55">
        <v>68.8</v>
      </c>
    </row>
    <row r="26" spans="1:14" x14ac:dyDescent="0.25">
      <c r="A26" s="8" t="s">
        <v>22</v>
      </c>
      <c r="B26" s="7" t="s">
        <v>2</v>
      </c>
      <c r="C26" s="7" t="s">
        <v>11</v>
      </c>
      <c r="D26" s="7" t="s">
        <v>3</v>
      </c>
      <c r="E26" s="7" t="s">
        <v>11</v>
      </c>
      <c r="F26" s="7" t="s">
        <v>4</v>
      </c>
      <c r="G26" s="7" t="s">
        <v>11</v>
      </c>
      <c r="H26" s="7" t="s">
        <v>5</v>
      </c>
      <c r="I26" s="14" t="s">
        <v>11</v>
      </c>
      <c r="J26" s="16"/>
      <c r="K26" s="29" t="s">
        <v>23</v>
      </c>
      <c r="L26" s="7"/>
      <c r="M26" s="56" t="s">
        <v>24</v>
      </c>
    </row>
    <row r="27" spans="1:14" x14ac:dyDescent="0.25">
      <c r="A27" s="12"/>
      <c r="B27" s="7">
        <v>93.6</v>
      </c>
      <c r="C27" s="7" t="s">
        <v>11</v>
      </c>
      <c r="D27" s="7">
        <v>93.6</v>
      </c>
      <c r="E27" s="7" t="s">
        <v>11</v>
      </c>
      <c r="F27" s="7">
        <v>96.4</v>
      </c>
      <c r="G27" s="7" t="s">
        <v>11</v>
      </c>
      <c r="H27" s="7">
        <v>94.8</v>
      </c>
      <c r="I27" s="14" t="s">
        <v>11</v>
      </c>
      <c r="J27" s="16"/>
      <c r="K27" s="18">
        <v>96.8</v>
      </c>
      <c r="L27" s="7"/>
      <c r="M27" s="55">
        <v>91.4</v>
      </c>
    </row>
  </sheetData>
  <mergeCells count="1">
    <mergeCell ref="A7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2023-24 </vt:lpstr>
      <vt:lpstr>2022-23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BBPS OFFICE</cp:lastModifiedBy>
  <cp:lastPrinted>2024-08-07T06:14:08Z</cp:lastPrinted>
  <dcterms:created xsi:type="dcterms:W3CDTF">2023-05-12T10:36:49Z</dcterms:created>
  <dcterms:modified xsi:type="dcterms:W3CDTF">2024-08-07T06:14:12Z</dcterms:modified>
</cp:coreProperties>
</file>